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60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32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32" i="1"/>
  <c r="T132" i="1" l="1"/>
  <c r="P134" i="1" s="1"/>
  <c r="U132" i="1"/>
  <c r="O65" i="1"/>
  <c r="P20" i="1"/>
  <c r="P132" i="1" s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<sst xmlns="http://schemas.openxmlformats.org/spreadsheetml/2006/main" count="623" uniqueCount="305">
  <si>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</si>
  <si>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</si>
  <si>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</si>
  <si>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</si>
  <si>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</si>
  <si>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</si>
  <si>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</si>
  <si>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</si>
  <si>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</si>
  <si>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</si>
  <si>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</si>
  <si>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</si>
  <si>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</si>
  <si>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</si>
  <si>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</si>
  <si>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</si>
  <si>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</si>
  <si>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</si>
  <si>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</si>
  <si>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</si>
  <si>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</si>
  <si>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</si>
  <si>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</si>
  <si>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</si>
  <si>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</si>
  <si>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</si>
  <si>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</si>
  <si>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</si>
  <si>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</si>
  <si>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</si>
  <si>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</si>
  <si>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</si>
  <si>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</si>
  <si>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</si>
  <si>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</si>
  <si>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</si>
  <si>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</si>
  <si>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</si>
  <si>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</si>
  <si>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</si>
  <si>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</si>
  <si>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</si>
  <si>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</si>
  <si>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</si>
  <si>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</si>
  <si>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</si>
  <si>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</si>
  <si>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</si>
  <si>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</si>
  <si>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</si>
  <si>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</si>
  <si>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</si>
  <si>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</si>
  <si>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</si>
  <si>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</si>
  <si>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</si>
  <si>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</si>
  <si>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</si>
  <si>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</si>
  <si>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</si>
  <si>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</si>
  <si>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</si>
  <si>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</si>
  <si>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</si>
  <si>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</si>
  <si>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</si>
  <si>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</si>
  <si>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</si>
  <si>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</si>
  <si>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</si>
  <si>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</si>
  <si>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</si>
  <si>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</si>
  <si>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</si>
  <si>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</si>
  <si>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</si>
  <si>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</si>
  <si>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</si>
  <si>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</si>
  <si>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</si>
  <si>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</si>
  <si>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</si>
  <si>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</si>
  <si>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</si>
  <si>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</si>
  <si>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</si>
  <si>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</si>
  <si>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</si>
  <si>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</si>
  <si>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</si>
  <si>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</si>
  <si>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</si>
  <si>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</si>
  <si>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</si>
  <si>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</si>
  <si>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</si>
  <si>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</si>
  <si>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</si>
  <si>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</si>
  <si>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</si>
  <si>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</si>
  <si>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</si>
  <si>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</si>
  <si>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</si>
  <si>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</si>
  <si>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</si>
  <si>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</si>
  <si>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</si>
  <si>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</si>
  <si>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</si>
  <si>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</si>
  <si>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</si>
  <si>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</si>
  <si>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</si>
  <si>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</si>
  <si>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</si>
  <si>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</si>
  <si>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</si>
  <si>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</si>
  <si>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</si>
  <si>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</si>
  <si>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</si>
  <si>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</si>
  <si>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</si>
  <si>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</si>
  <si>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</si>
  <si>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</si>
  <si>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</si>
  <si>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</si>
  <si>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</si>
  <si>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</si>
  <si>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</si>
  <si>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</si>
  <si>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</si>
  <si>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</si>
  <si>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</si>
  <si>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</si>
  <si>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</si>
  <si>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</si>
  <si>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</si>
  <si>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</si>
  <si>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</si>
  <si>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</si>
  <si>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</si>
  <si>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</si>
  <si>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</si>
  <si>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</si>
  <si>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</si>
  <si>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</si>
  <si>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</si>
  <si>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</si>
  <si>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</si>
  <si>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</si>
  <si>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</si>
  <si>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</si>
  <si>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</si>
  <si>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</si>
  <si>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</si>
  <si>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</si>
  <si>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</si>
  <si>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</si>
  <si>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</si>
  <si>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</si>
  <si>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</si>
  <si>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</si>
  <si>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</si>
  <si>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</si>
  <si>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</si>
  <si>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</si>
  <si>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</si>
  <si>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</si>
  <si>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</si>
  <si>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</si>
  <si>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</si>
  <si>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</si>
  <si>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</si>
  <si>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</si>
  <si>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</si>
  <si>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</si>
  <si>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</si>
  <si>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</si>
  <si>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</si>
  <si>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</si>
  <si>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</si>
  <si>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</si>
  <si>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</si>
  <si>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</si>
  <si>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</si>
  <si>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</si>
  <si>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</si>
  <si>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</si>
  <si>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</si>
  <si>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</si>
  <si>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</si>
  <si>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</si>
  <si>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</si>
  <si>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</si>
  <si>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</si>
  <si>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</si>
  <si>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</si>
  <si>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</si>
  <si>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</si>
  <si>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#09033966921, 96pol. Messerleiste, mit
Clip, Bauform C, Kontaktanordnung a+b+c abgewinkelt,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</si>
  <si>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</si>
  <si>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</si>
  <si>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</si>
  <si>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</si>
  <si>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</si>
  <si>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</si>
  <si>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</si>
  <si>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</si>
  <si>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</si>
  <si>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</si>
  <si>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</si>
  <si>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</si>
  <si>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</si>
  <si>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</si>
  <si>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</si>
  <si>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</si>
  <si>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</si>
  <si>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</si>
  <si>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</si>
  <si>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</si>
  <si>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</si>
  <si>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</si>
  <si>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</si>
  <si>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</si>
  <si>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</si>
  <si>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</si>
  <si>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</si>
  <si>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</si>
  <si>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</si>
  <si>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</si>
  <si>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</si>
  <si>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</si>
  <si>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</si>
  <si>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</si>
  <si>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</si>
  <si>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</si>
  <si>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</si>
  <si>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</si>
  <si>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</si>
  <si>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</si>
  <si>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</si>
  <si>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</si>
  <si>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</si>
  <si>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</si>
  <si>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</si>
  <si>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</si>
  <si>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</si>
  <si>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</si>
  <si>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</si>
  <si>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</si>
  <si>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</si>
  <si>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</si>
  <si>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</si>
  <si>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</si>
  <si>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</si>
  <si>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</si>
  <si>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</si>
  <si>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</si>
  <si>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</si>
  <si>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</si>
  <si>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 xml:space="preserve">  </t>
  </si>
  <si>
    <t>Empfang RC#</t>
  </si>
  <si>
    <t>#BZX55C, 3,3V Zener-Diode ±5%, 0,5 Watt,</t>
  </si>
  <si>
    <t>#09030009968, 96pol. Überrahmen,
Bauform C, Kontaktanordnung a, b &amp; c, Abmessung:95,0x10,5x11,45mm
Hersteller: Harting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</si>
  <si>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</si>
  <si>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</si>
  <si>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</si>
  <si>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</si>
  <si>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</si>
  <si>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</si>
  <si>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</si>
  <si>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</si>
  <si>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</si>
  <si>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</si>
  <si>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</si>
  <si>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</si>
  <si>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</si>
  <si>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</si>
  <si>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</si>
  <si>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</si>
  <si>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</si>
  <si>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</si>
  <si>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</si>
  <si>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r>
      <t xml:space="preserve">VG96pol. Federleiste Bauform </t>
    </r>
    <r>
      <rPr>
        <b/>
        <sz val="11"/>
        <color theme="1"/>
        <rFont val="Calibri"/>
        <family val="2"/>
        <scheme val="minor"/>
      </rPr>
      <t>"R" (weibl)</t>
    </r>
  </si>
  <si>
    <t>0903296 6862</t>
  </si>
  <si>
    <r>
      <t xml:space="preserve">#543402 Federleiste 96pol. Typ C
LP Steckverbinder, vertikal, weiblich, gerade Einlötstifte, Länge: </t>
    </r>
    <r>
      <rPr>
        <sz val="11"/>
        <color rgb="FFFF0000"/>
        <rFont val="Calibri"/>
        <family val="2"/>
        <scheme val="minor"/>
      </rPr>
      <t>17mm</t>
    </r>
    <r>
      <rPr>
        <sz val="11"/>
        <color theme="1"/>
        <rFont val="Calibri"/>
        <family val="2"/>
        <scheme val="minor"/>
      </rPr>
      <t>,</t>
    </r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</si>
  <si>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</si>
  <si>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</si>
  <si>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</si>
  <si>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</si>
  <si>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</si>
  <si>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</si>
  <si>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</si>
  <si>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</si>
  <si>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</si>
  <si>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</si>
  <si>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</si>
  <si>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</si>
  <si>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</si>
  <si>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</si>
  <si>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</si>
  <si>
    <t>https://de.farnell.com/keystone/7691/pc-screw-terminal-22-14awg/dp/2301200?ost=2301200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</si>
</sst>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</cellXfs>
  <cellStyles count="2">
    <cellStyle name="Link" xfId="1" builtinId="8"/>
    <cellStyle name="Standard" xfId="0" builtinId="0"/>
  </cellStyles>
  <dxfs count="64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32" totalsRowCount="1" headerRowDxfId="63" totalsRowBorderDxfId="62">
  <autoFilter ref="A1:Y131">
    <filterColumn colId="23">
      <colorFilter dxfId="54"/>
    </filterColumn>
  </autoFilter>
  <tableColumns count="25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61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60" totalsRowDxfId="9">
      <totalsRowFormula>SUMIF(S2:S131,"=1",$P2:$P131)</totalsRowFormula>
    </tableColumn>
    <tableColumn id="14" name="benötigt" dataDxfId="59" totalsRowDxfId="8"/>
    <tableColumn id="15" name="erhalten" dataDxfId="58" totalsRowDxfId="7"/>
    <tableColumn id="23" name="Wahl_x000a_?" dataDxfId="57" totalsRowDxfId="6"/>
    <tableColumn id="18" name="In Waren-_x000a_korb" totalsRowFunction="custom" totalsRowDxfId="5">
      <totalsRowFormula>SUMIF(T2:T131,"=ja",$P2:$P131)</totalsRowFormula>
    </tableColumn>
    <tableColumn id="16" name="Ange-_x000a_ford.?" totalsRowFunction="custom" totalsRowDxfId="4">
      <totalsRowFormula>SUMIF(U2:U131,"=ja",$P2:$P131)</totalsRowFormula>
    </tableColumn>
    <tableColumn id="22" name="Bestellt_x000a_?" totalsRowDxfId="3"/>
    <tableColumn id="19" name="Da?" totalsRowFunction="count" dataDxfId="56" totalsRowDxfId="2"/>
    <tableColumn id="21" name="komplett?" totalsRowDxfId="1"/>
    <tableColumn id="26" name="Empfang RC#" dataDxfId="55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63" Type="http://schemas.openxmlformats.org/officeDocument/2006/relationships/comments" Target="../comments1.xm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0" Type="http://schemas.openxmlformats.org/officeDocument/2006/relationships/hyperlink" Target="https://de.farnell.com/en-DE/multicomp/703-0196/pktmatrixanz-rot-gr-n-1-2zoll/dp/2112223" TargetMode="External"/><Relationship Id="rId29" Type="http://schemas.openxmlformats.org/officeDocument/2006/relationships/hyperlink" Target="https://www.digikey.de/de/products/detail/lemo/EPA-00-250-NTN/3597315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farnell.com/keystone/7691/pc-screw-terminal-22-14awg/dp/2301200?ost=23012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Z134"/>
  <sheetViews>
    <sheetView tabSelected="1" zoomScale="78" zoomScaleNormal="78" workbookViewId="0">
      <pane xSplit="3" ySplit="1" topLeftCell="G83" activePane="bottomRight" state="frozen"/>
      <selection pane="topRight" activeCell="D1" sqref="D1"/>
      <selection pane="bottomLeft" activeCell="A2" sqref="A2"/>
      <selection pane="bottomRight" activeCell="V123" sqref="V123"/>
    </sheetView>
  </sheetViews>
  <sheetFormatPr baseColWidth="10" defaultRowHeight="14.4" x14ac:dyDescent="0.3"/>
  <cols>
    <col min="1" max="1" width="5.33203125" customWidth="1"/>
    <col min="2" max="2" width="17.44140625" customWidth="1"/>
    <col min="3" max="3" width="44.5546875" customWidth="1"/>
    <col min="4" max="4" width="24.44140625" customWidth="1"/>
    <col min="5" max="5" width="22.44140625" customWidth="1"/>
    <col min="6" max="6" width="12.6640625" customWidth="1"/>
    <col min="7" max="7" width="21.109375" customWidth="1"/>
    <col min="8" max="8" width="11.44140625" customWidth="1"/>
    <col min="9" max="9" width="22" customWidth="1"/>
    <col min="10" max="10" width="10.88671875" style="1" customWidth="1"/>
    <col min="12" max="12" width="10.109375" customWidth="1"/>
    <col min="13" max="13" width="9.5546875" customWidth="1"/>
    <col min="14" max="15" width="7.44140625" customWidth="1"/>
    <col min="16" max="16" width="12.5546875" customWidth="1"/>
    <col min="17" max="17" width="10.6640625" style="22" customWidth="1"/>
    <col min="18" max="18" width="10.6640625" style="1" customWidth="1"/>
    <col min="19" max="20" width="10.6640625" customWidth="1"/>
    <col min="21" max="22" width="8.5546875" customWidth="1"/>
    <col min="23" max="23" width="8.109375" customWidth="1"/>
    <col min="25" max="25" width="15" bestFit="1" customWidth="1"/>
  </cols>
  <sheetData>
    <row r="1" spans="1:25" ht="28.8" x14ac:dyDescent="0.3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205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254</v>
      </c>
      <c r="Y1" s="105" t="s">
        <v>264</v>
      </c>
    </row>
    <row r="2" spans="1:25" hidden="1" x14ac:dyDescent="0.3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216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hidden="1" x14ac:dyDescent="0.3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hidden="1" x14ac:dyDescent="0.3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hidden="1" x14ac:dyDescent="0.3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hidden="1" x14ac:dyDescent="0.3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hidden="1" x14ac:dyDescent="0.3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hidden="1" x14ac:dyDescent="0.3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idden="1" x14ac:dyDescent="0.3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hidden="1" customHeight="1" x14ac:dyDescent="0.3">
      <c r="A10">
        <v>3</v>
      </c>
      <c r="B10" t="s">
        <v>93</v>
      </c>
      <c r="C10" s="73" t="s">
        <v>217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hidden="1" x14ac:dyDescent="0.3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hidden="1" x14ac:dyDescent="0.3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hidden="1" x14ac:dyDescent="0.3">
      <c r="A13">
        <v>3</v>
      </c>
      <c r="B13" t="s">
        <v>93</v>
      </c>
      <c r="C13" s="75" t="s">
        <v>103</v>
      </c>
      <c r="D13" s="4"/>
      <c r="E13" s="4" t="s">
        <v>218</v>
      </c>
      <c r="F13" s="4" t="s">
        <v>11</v>
      </c>
      <c r="G13" s="102" t="s">
        <v>219</v>
      </c>
      <c r="H13" s="4"/>
      <c r="I13" s="28" t="s">
        <v>220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hidden="1" x14ac:dyDescent="0.3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hidden="1" x14ac:dyDescent="0.3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hidden="1" x14ac:dyDescent="0.3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hidden="1" x14ac:dyDescent="0.3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hidden="1" x14ac:dyDescent="0.3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hidden="1" x14ac:dyDescent="0.3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hidden="1" x14ac:dyDescent="0.3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hidden="1" x14ac:dyDescent="0.3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hidden="1" x14ac:dyDescent="0.3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hidden="1" x14ac:dyDescent="0.3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hidden="1" x14ac:dyDescent="0.3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hidden="1" x14ac:dyDescent="0.3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hidden="1" x14ac:dyDescent="0.3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hidden="1" x14ac:dyDescent="0.3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hidden="1" x14ac:dyDescent="0.3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hidden="1" x14ac:dyDescent="0.3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hidden="1" x14ac:dyDescent="0.3">
      <c r="A30" s="20">
        <v>9</v>
      </c>
      <c r="B30" s="20" t="s">
        <v>93</v>
      </c>
      <c r="C30" s="76" t="s">
        <v>227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hidden="1" x14ac:dyDescent="0.3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hidden="1" x14ac:dyDescent="0.3">
      <c r="A32" s="20">
        <v>9</v>
      </c>
      <c r="B32" s="20" t="s">
        <v>93</v>
      </c>
      <c r="C32" s="51"/>
      <c r="D32" s="3" t="s">
        <v>85</v>
      </c>
      <c r="E32" s="3" t="s">
        <v>221</v>
      </c>
      <c r="F32" s="3" t="s">
        <v>11</v>
      </c>
      <c r="G32" s="3" t="s">
        <v>111</v>
      </c>
      <c r="H32" s="3"/>
      <c r="I32" s="23" t="s">
        <v>222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idden="1" x14ac:dyDescent="0.3">
      <c r="A33" s="20">
        <v>9</v>
      </c>
      <c r="B33" s="20" t="s">
        <v>93</v>
      </c>
      <c r="C33" s="51" t="s">
        <v>226</v>
      </c>
      <c r="D33" s="3" t="s">
        <v>85</v>
      </c>
      <c r="E33" s="3" t="s">
        <v>223</v>
      </c>
      <c r="F33" s="3" t="s">
        <v>11</v>
      </c>
      <c r="G33" s="3" t="s">
        <v>224</v>
      </c>
      <c r="H33" s="3"/>
      <c r="I33" s="23" t="s">
        <v>225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hidden="1" x14ac:dyDescent="0.3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hidden="1" x14ac:dyDescent="0.3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hidden="1" x14ac:dyDescent="0.3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hidden="1" x14ac:dyDescent="0.3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hidden="1" x14ac:dyDescent="0.3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hidden="1" x14ac:dyDescent="0.3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idden="1" x14ac:dyDescent="0.3">
      <c r="A40">
        <v>12</v>
      </c>
      <c r="B40" t="s">
        <v>92</v>
      </c>
      <c r="C40" s="73" t="s">
        <v>261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hidden="1" x14ac:dyDescent="0.3">
      <c r="A41">
        <v>12</v>
      </c>
      <c r="B41" t="s">
        <v>92</v>
      </c>
      <c r="C41" s="73"/>
      <c r="F41" t="s">
        <v>31</v>
      </c>
      <c r="G41" s="10" t="s">
        <v>262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hidden="1" x14ac:dyDescent="0.3">
      <c r="A42">
        <v>12</v>
      </c>
      <c r="B42" t="s">
        <v>92</v>
      </c>
      <c r="C42" s="51"/>
      <c r="D42" s="3"/>
      <c r="E42" s="3"/>
      <c r="F42" s="3" t="s">
        <v>260</v>
      </c>
      <c r="G42" s="15" t="s">
        <v>259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hidden="1" x14ac:dyDescent="0.3">
      <c r="A43" s="14">
        <v>13</v>
      </c>
      <c r="B43" s="14" t="s">
        <v>129</v>
      </c>
      <c r="C43" s="77" t="s">
        <v>255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hidden="1" x14ac:dyDescent="0.3">
      <c r="A44" s="3">
        <v>13</v>
      </c>
      <c r="B44" s="3"/>
      <c r="C44" s="51" t="s">
        <v>256</v>
      </c>
      <c r="D44" s="3"/>
      <c r="E44" s="3"/>
      <c r="F44" s="3" t="s">
        <v>11</v>
      </c>
      <c r="G44" s="3" t="s">
        <v>230</v>
      </c>
      <c r="H44" s="3"/>
      <c r="I44" s="38" t="s">
        <v>231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hidden="1" x14ac:dyDescent="0.3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28.8" hidden="1" x14ac:dyDescent="0.3">
      <c r="A46" s="3">
        <v>14</v>
      </c>
      <c r="B46" s="3" t="s">
        <v>91</v>
      </c>
      <c r="C46" s="51" t="s">
        <v>132</v>
      </c>
      <c r="D46" s="3" t="s">
        <v>232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hidden="1" x14ac:dyDescent="0.3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hidden="1" x14ac:dyDescent="0.3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x14ac:dyDescent="0.3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x14ac:dyDescent="0.3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" thickBot="1" x14ac:dyDescent="0.35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t="15" hidden="1" thickTop="1" x14ac:dyDescent="0.3">
      <c r="A52" s="3">
        <v>16</v>
      </c>
      <c r="B52" s="3" t="s">
        <v>94</v>
      </c>
      <c r="C52" s="51" t="s">
        <v>237</v>
      </c>
      <c r="D52" s="3"/>
      <c r="E52" s="3"/>
      <c r="F52" s="3" t="s">
        <v>11</v>
      </c>
      <c r="G52" s="3" t="s">
        <v>239</v>
      </c>
      <c r="H52" s="3"/>
      <c r="I52" s="38" t="s">
        <v>240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ht="15" hidden="1" thickTop="1" x14ac:dyDescent="0.3">
      <c r="A53" s="3">
        <v>16</v>
      </c>
      <c r="B53" s="3" t="s">
        <v>94</v>
      </c>
      <c r="C53" s="51" t="s">
        <v>238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ht="15" hidden="1" thickTop="1" x14ac:dyDescent="0.3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ht="15" hidden="1" thickTop="1" x14ac:dyDescent="0.3">
      <c r="A55" s="3">
        <v>17</v>
      </c>
      <c r="B55" s="3" t="s">
        <v>94</v>
      </c>
      <c r="C55" s="51" t="s">
        <v>258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257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ht="15" hidden="1" thickTop="1" x14ac:dyDescent="0.3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ht="15" hidden="1" thickTop="1" x14ac:dyDescent="0.3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ht="15" thickTop="1" x14ac:dyDescent="0.3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x14ac:dyDescent="0.3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x14ac:dyDescent="0.3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ht="15" thickBot="1" x14ac:dyDescent="0.35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233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ht="15" hidden="1" thickBot="1" x14ac:dyDescent="0.35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ht="15" hidden="1" thickBot="1" x14ac:dyDescent="0.35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ht="15" hidden="1" thickBot="1" x14ac:dyDescent="0.35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234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ht="15" hidden="1" thickBot="1" x14ac:dyDescent="0.35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ht="15" hidden="1" thickBot="1" x14ac:dyDescent="0.35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" hidden="1" thickBot="1" x14ac:dyDescent="0.35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" thickTop="1" x14ac:dyDescent="0.3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235</v>
      </c>
      <c r="J68" s="88"/>
      <c r="K68" t="s">
        <v>236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x14ac:dyDescent="0.3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x14ac:dyDescent="0.3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" hidden="1" thickTop="1" x14ac:dyDescent="0.3">
      <c r="A71" s="98">
        <v>22</v>
      </c>
      <c r="B71" s="99" t="s">
        <v>95</v>
      </c>
      <c r="C71" s="90" t="s">
        <v>253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1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hidden="1" x14ac:dyDescent="0.3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hidden="1" x14ac:dyDescent="0.3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3.2" x14ac:dyDescent="0.3">
      <c r="A74">
        <v>23</v>
      </c>
      <c r="B74" s="3" t="s">
        <v>93</v>
      </c>
      <c r="C74" s="80" t="s">
        <v>288</v>
      </c>
      <c r="F74" t="s">
        <v>169</v>
      </c>
      <c r="G74" t="s">
        <v>287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Y74" s="106"/>
    </row>
    <row r="75" spans="1:25" x14ac:dyDescent="0.3">
      <c r="A75">
        <v>23</v>
      </c>
      <c r="B75" s="3" t="s">
        <v>94</v>
      </c>
      <c r="C75" s="80" t="s">
        <v>263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Y75" s="106"/>
    </row>
    <row r="76" spans="1:25" ht="43.8" thickBot="1" x14ac:dyDescent="0.35">
      <c r="A76">
        <v>23</v>
      </c>
      <c r="B76" s="3" t="s">
        <v>129</v>
      </c>
      <c r="C76" s="80" t="s">
        <v>288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/>
      <c r="W76" s="63"/>
      <c r="Y76" s="106"/>
    </row>
    <row r="77" spans="1:25" ht="43.8" thickTop="1" x14ac:dyDescent="0.3">
      <c r="A77">
        <v>24</v>
      </c>
      <c r="B77" t="s">
        <v>93</v>
      </c>
      <c r="C77" s="90" t="s">
        <v>290</v>
      </c>
      <c r="F77" t="s">
        <v>81</v>
      </c>
      <c r="G77" t="s">
        <v>289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Y77" s="106"/>
    </row>
    <row r="78" spans="1:25" x14ac:dyDescent="0.3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Y78" s="106"/>
    </row>
    <row r="79" spans="1:25" x14ac:dyDescent="0.3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Y79" s="106"/>
    </row>
    <row r="80" spans="1:25" x14ac:dyDescent="0.3">
      <c r="A80">
        <v>25</v>
      </c>
      <c r="B80" t="s">
        <v>91</v>
      </c>
      <c r="C80" s="8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W80" s="1"/>
      <c r="Y80" s="106"/>
    </row>
    <row r="81" spans="1:25" x14ac:dyDescent="0.3">
      <c r="A81">
        <v>25</v>
      </c>
      <c r="B81" t="s">
        <v>93</v>
      </c>
      <c r="C81" s="8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Y81" s="106"/>
    </row>
    <row r="82" spans="1:25" x14ac:dyDescent="0.3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Y82" s="106"/>
    </row>
    <row r="83" spans="1:25" x14ac:dyDescent="0.3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Y83" s="106"/>
    </row>
    <row r="84" spans="1:25" hidden="1" x14ac:dyDescent="0.3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hidden="1" x14ac:dyDescent="0.3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57.6" x14ac:dyDescent="0.3">
      <c r="A86">
        <v>29</v>
      </c>
      <c r="B86" t="s">
        <v>129</v>
      </c>
      <c r="C86" s="80" t="s">
        <v>272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W86" s="1"/>
      <c r="Y86" s="106"/>
    </row>
    <row r="87" spans="1:25" hidden="1" x14ac:dyDescent="0.3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hidden="1" x14ac:dyDescent="0.3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28.8" hidden="1" x14ac:dyDescent="0.3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hidden="1" x14ac:dyDescent="0.3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hidden="1" x14ac:dyDescent="0.3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hidden="1" x14ac:dyDescent="0.3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x14ac:dyDescent="0.3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W93" s="1"/>
      <c r="Y93" s="106"/>
    </row>
    <row r="94" spans="1:25" ht="57.6" x14ac:dyDescent="0.3">
      <c r="A94">
        <v>37</v>
      </c>
      <c r="B94" t="s">
        <v>129</v>
      </c>
      <c r="C94" s="80" t="s">
        <v>273</v>
      </c>
      <c r="D94" t="s">
        <v>172</v>
      </c>
      <c r="E94" t="s">
        <v>189</v>
      </c>
      <c r="F94" t="s">
        <v>172</v>
      </c>
      <c r="G94" t="s">
        <v>274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>
        <v>0</v>
      </c>
      <c r="W94" s="1"/>
      <c r="Y94" s="106"/>
    </row>
    <row r="95" spans="1:25" ht="43.2" hidden="1" x14ac:dyDescent="0.3">
      <c r="A95">
        <v>38</v>
      </c>
      <c r="B95" t="s">
        <v>93</v>
      </c>
      <c r="C95" s="80" t="s">
        <v>202</v>
      </c>
      <c r="D95" t="s">
        <v>196</v>
      </c>
      <c r="E95" s="81">
        <v>9033966921</v>
      </c>
      <c r="F95" t="s">
        <v>11</v>
      </c>
      <c r="G95" t="s">
        <v>206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3.2" hidden="1" x14ac:dyDescent="0.3">
      <c r="A96">
        <v>38</v>
      </c>
      <c r="B96" t="s">
        <v>92</v>
      </c>
      <c r="C96" s="80" t="s">
        <v>202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57.6" x14ac:dyDescent="0.3">
      <c r="A97">
        <v>39</v>
      </c>
      <c r="B97" t="s">
        <v>129</v>
      </c>
      <c r="C97" s="80" t="s">
        <v>266</v>
      </c>
      <c r="D97" t="s">
        <v>196</v>
      </c>
      <c r="E97" s="81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Y97" s="106"/>
    </row>
    <row r="98" spans="1:25" x14ac:dyDescent="0.3">
      <c r="A98">
        <v>40</v>
      </c>
      <c r="B98" t="s">
        <v>129</v>
      </c>
      <c r="C98" t="s">
        <v>203</v>
      </c>
      <c r="D98" t="s">
        <v>172</v>
      </c>
      <c r="E98" t="s">
        <v>204</v>
      </c>
      <c r="F98" t="s">
        <v>172</v>
      </c>
      <c r="G98" t="s">
        <v>204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/>
      <c r="W98" s="1"/>
      <c r="Y98" s="106"/>
    </row>
    <row r="99" spans="1:25" ht="43.2" hidden="1" x14ac:dyDescent="0.3">
      <c r="A99">
        <v>41</v>
      </c>
      <c r="B99" t="s">
        <v>94</v>
      </c>
      <c r="C99" s="80" t="s">
        <v>207</v>
      </c>
      <c r="F99" t="s">
        <v>11</v>
      </c>
      <c r="G99" t="s">
        <v>228</v>
      </c>
      <c r="H99">
        <v>2204</v>
      </c>
      <c r="I99" s="30" t="s">
        <v>229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28.8" hidden="1" x14ac:dyDescent="0.3">
      <c r="A100">
        <v>42</v>
      </c>
      <c r="B100" t="s">
        <v>95</v>
      </c>
      <c r="C100" s="80" t="s">
        <v>241</v>
      </c>
      <c r="D100" t="s">
        <v>85</v>
      </c>
      <c r="E100" t="s">
        <v>243</v>
      </c>
      <c r="F100" t="s">
        <v>11</v>
      </c>
      <c r="G100" t="s">
        <v>244</v>
      </c>
      <c r="I100" s="30" t="s">
        <v>245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hidden="1" x14ac:dyDescent="0.3">
      <c r="A101">
        <v>43</v>
      </c>
      <c r="B101" t="s">
        <v>94</v>
      </c>
      <c r="C101" t="s">
        <v>210</v>
      </c>
      <c r="E101" t="s">
        <v>242</v>
      </c>
      <c r="F101" t="s">
        <v>31</v>
      </c>
      <c r="G101" s="81">
        <v>3759217</v>
      </c>
      <c r="I101" s="30" t="s">
        <v>209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hidden="1" x14ac:dyDescent="0.3">
      <c r="A102">
        <v>43</v>
      </c>
      <c r="B102" t="s">
        <v>94</v>
      </c>
      <c r="E102" t="s">
        <v>208</v>
      </c>
      <c r="F102" t="s">
        <v>211</v>
      </c>
      <c r="G102" t="s">
        <v>212</v>
      </c>
      <c r="I102" s="30" t="s">
        <v>213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hidden="1" x14ac:dyDescent="0.3">
      <c r="A103">
        <v>43</v>
      </c>
      <c r="B103" t="s">
        <v>94</v>
      </c>
      <c r="E103" t="s">
        <v>208</v>
      </c>
      <c r="F103" t="s">
        <v>214</v>
      </c>
      <c r="I103" s="30" t="s">
        <v>215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x14ac:dyDescent="0.3">
      <c r="A104">
        <v>44</v>
      </c>
      <c r="B104" t="s">
        <v>92</v>
      </c>
      <c r="C104" t="s">
        <v>267</v>
      </c>
      <c r="F104" t="s">
        <v>11</v>
      </c>
      <c r="G104" t="s">
        <v>270</v>
      </c>
      <c r="I104" s="30" t="s">
        <v>271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W104" s="1"/>
      <c r="Y104" s="106"/>
    </row>
    <row r="105" spans="1:25" hidden="1" x14ac:dyDescent="0.3">
      <c r="A105">
        <v>45</v>
      </c>
      <c r="B105" t="s">
        <v>95</v>
      </c>
      <c r="C105" t="s">
        <v>246</v>
      </c>
      <c r="D105" t="s">
        <v>85</v>
      </c>
      <c r="E105" t="s">
        <v>248</v>
      </c>
      <c r="F105" t="s">
        <v>11</v>
      </c>
      <c r="G105" t="s">
        <v>247</v>
      </c>
      <c r="I105" s="30" t="s">
        <v>249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hidden="1" x14ac:dyDescent="0.3">
      <c r="A106">
        <v>45</v>
      </c>
      <c r="D106" t="s">
        <v>85</v>
      </c>
      <c r="E106" t="s">
        <v>251</v>
      </c>
      <c r="F106" t="s">
        <v>11</v>
      </c>
      <c r="G106" t="s">
        <v>250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hidden="1" x14ac:dyDescent="0.3">
      <c r="A107">
        <v>45</v>
      </c>
      <c r="D107" t="s">
        <v>11</v>
      </c>
      <c r="G107" t="s">
        <v>252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x14ac:dyDescent="0.3">
      <c r="A108">
        <v>46</v>
      </c>
      <c r="B108" t="s">
        <v>91</v>
      </c>
      <c r="C108" t="s">
        <v>286</v>
      </c>
      <c r="F108" t="s">
        <v>11</v>
      </c>
      <c r="G108" t="s">
        <v>268</v>
      </c>
      <c r="I108" s="30" t="s">
        <v>269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W108" s="1"/>
      <c r="Y108" s="106"/>
    </row>
    <row r="109" spans="1:25" x14ac:dyDescent="0.3">
      <c r="A109">
        <v>47</v>
      </c>
      <c r="B109" t="s">
        <v>91</v>
      </c>
      <c r="C109" t="s">
        <v>265</v>
      </c>
      <c r="H109">
        <v>1470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W109" s="1"/>
      <c r="Y109" s="106"/>
    </row>
    <row r="110" spans="1:25" x14ac:dyDescent="0.3">
      <c r="A110">
        <v>48</v>
      </c>
      <c r="B110" t="s">
        <v>92</v>
      </c>
      <c r="C110" t="s">
        <v>275</v>
      </c>
      <c r="D110" t="s">
        <v>276</v>
      </c>
      <c r="E110" t="s">
        <v>277</v>
      </c>
      <c r="F110" t="s">
        <v>278</v>
      </c>
      <c r="G110" s="98" t="s">
        <v>279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Y110" s="106"/>
    </row>
    <row r="111" spans="1:25" x14ac:dyDescent="0.3">
      <c r="A111">
        <v>48</v>
      </c>
      <c r="C111" t="s">
        <v>275</v>
      </c>
      <c r="D111" t="s">
        <v>276</v>
      </c>
      <c r="E111" t="s">
        <v>277</v>
      </c>
      <c r="F111" t="s">
        <v>278</v>
      </c>
      <c r="G111" t="s">
        <v>280</v>
      </c>
      <c r="I111" s="30" t="s">
        <v>304</v>
      </c>
      <c r="J111" s="83" t="s">
        <v>12</v>
      </c>
      <c r="K111">
        <v>425</v>
      </c>
      <c r="L111">
        <v>0.49</v>
      </c>
      <c r="M111">
        <v>1</v>
      </c>
      <c r="N111">
        <v>100</v>
      </c>
      <c r="O111" s="1">
        <f t="shared" si="9"/>
        <v>100</v>
      </c>
      <c r="P111" s="54">
        <f t="shared" si="7"/>
        <v>49</v>
      </c>
      <c r="Q111" s="22">
        <f>4*3*5</f>
        <v>60</v>
      </c>
      <c r="S111" s="37">
        <v>1</v>
      </c>
      <c r="W111" s="1"/>
      <c r="Y111" s="106"/>
    </row>
    <row r="112" spans="1:25" x14ac:dyDescent="0.3">
      <c r="A112">
        <v>49</v>
      </c>
      <c r="B112" t="s">
        <v>93</v>
      </c>
      <c r="C112" t="s">
        <v>281</v>
      </c>
      <c r="D112" t="s">
        <v>285</v>
      </c>
      <c r="E112" t="s">
        <v>281</v>
      </c>
      <c r="F112" t="s">
        <v>11</v>
      </c>
      <c r="G112" t="s">
        <v>283</v>
      </c>
      <c r="I112" s="30" t="s">
        <v>282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Y112" s="106"/>
    </row>
    <row r="113" spans="1:25" x14ac:dyDescent="0.3">
      <c r="A113">
        <v>49</v>
      </c>
      <c r="B113" t="s">
        <v>93</v>
      </c>
      <c r="C113" t="s">
        <v>281</v>
      </c>
      <c r="D113" t="s">
        <v>285</v>
      </c>
      <c r="E113" t="s">
        <v>281</v>
      </c>
      <c r="F113" t="s">
        <v>11</v>
      </c>
      <c r="I113" t="s">
        <v>284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1</v>
      </c>
      <c r="T113" t="s">
        <v>101</v>
      </c>
      <c r="U113" t="s">
        <v>101</v>
      </c>
      <c r="V113" t="s">
        <v>101</v>
      </c>
      <c r="W113" s="1"/>
      <c r="Y113" s="106"/>
    </row>
    <row r="114" spans="1:25" x14ac:dyDescent="0.3">
      <c r="A114">
        <v>50</v>
      </c>
      <c r="B114" t="s">
        <v>93</v>
      </c>
      <c r="C114" t="s">
        <v>291</v>
      </c>
      <c r="D114" t="s">
        <v>285</v>
      </c>
      <c r="E114" t="s">
        <v>291</v>
      </c>
      <c r="F114" t="s">
        <v>11</v>
      </c>
      <c r="G114" t="s">
        <v>292</v>
      </c>
      <c r="I114" s="30" t="s">
        <v>293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Y114" s="106"/>
    </row>
    <row r="115" spans="1:25" x14ac:dyDescent="0.3">
      <c r="A115">
        <v>51</v>
      </c>
      <c r="B115" t="s">
        <v>93</v>
      </c>
      <c r="C115" t="s">
        <v>294</v>
      </c>
      <c r="F115" t="s">
        <v>11</v>
      </c>
      <c r="G115" t="s">
        <v>303</v>
      </c>
      <c r="I115" s="30" t="s">
        <v>295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300</v>
      </c>
      <c r="W115" s="1"/>
      <c r="Y115" s="106"/>
    </row>
    <row r="116" spans="1:25" x14ac:dyDescent="0.3">
      <c r="A116">
        <v>52</v>
      </c>
      <c r="B116" t="s">
        <v>93</v>
      </c>
      <c r="C116" t="s">
        <v>299</v>
      </c>
      <c r="F116" t="s">
        <v>11</v>
      </c>
      <c r="G116" t="s">
        <v>302</v>
      </c>
      <c r="I116" s="30" t="s">
        <v>301</v>
      </c>
      <c r="J116" s="83"/>
      <c r="K116">
        <v>200</v>
      </c>
      <c r="L116">
        <v>25.32</v>
      </c>
      <c r="M116">
        <v>1</v>
      </c>
      <c r="N116">
        <v>5</v>
      </c>
      <c r="O116" s="1">
        <f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300</v>
      </c>
      <c r="W116" s="1"/>
      <c r="Y116" s="106"/>
    </row>
    <row r="117" spans="1:25" x14ac:dyDescent="0.3">
      <c r="A117">
        <v>53</v>
      </c>
      <c r="B117" t="s">
        <v>93</v>
      </c>
      <c r="C117" t="s">
        <v>297</v>
      </c>
      <c r="F117" t="s">
        <v>11</v>
      </c>
      <c r="G117" t="s">
        <v>296</v>
      </c>
      <c r="I117" s="30" t="s">
        <v>298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>M117*N117</f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300</v>
      </c>
      <c r="W117" s="1"/>
      <c r="Y117" s="106"/>
    </row>
    <row r="118" spans="1:25" x14ac:dyDescent="0.3">
      <c r="I118" s="30"/>
      <c r="J118" s="83"/>
      <c r="O118" s="1">
        <f>M118*N118</f>
        <v>0</v>
      </c>
      <c r="P118" s="54">
        <f t="shared" si="7"/>
        <v>0</v>
      </c>
      <c r="S118" s="37"/>
      <c r="W118" s="1"/>
      <c r="Y118" s="106"/>
    </row>
    <row r="119" spans="1:25" x14ac:dyDescent="0.3">
      <c r="I119" s="30"/>
      <c r="J119" s="83"/>
      <c r="O119" s="1">
        <f>M119*N119</f>
        <v>0</v>
      </c>
      <c r="P119" s="54">
        <f t="shared" si="7"/>
        <v>0</v>
      </c>
      <c r="S119" s="37"/>
      <c r="W119" s="1"/>
      <c r="Y119" s="106"/>
    </row>
    <row r="120" spans="1:25" x14ac:dyDescent="0.3">
      <c r="I120" s="30"/>
      <c r="J120" s="83"/>
      <c r="O120" s="1">
        <f>M120*N120</f>
        <v>0</v>
      </c>
      <c r="P120" s="54">
        <f t="shared" si="7"/>
        <v>0</v>
      </c>
      <c r="S120" s="37"/>
      <c r="W120" s="1"/>
      <c r="Y120" s="106"/>
    </row>
    <row r="121" spans="1:25" x14ac:dyDescent="0.3">
      <c r="I121" s="30"/>
      <c r="J121" s="83"/>
      <c r="O121" s="1">
        <f>M121*N121</f>
        <v>0</v>
      </c>
      <c r="P121" s="54">
        <f t="shared" si="7"/>
        <v>0</v>
      </c>
      <c r="S121" s="37"/>
      <c r="W121" s="1"/>
      <c r="Y121" s="106"/>
    </row>
    <row r="122" spans="1:25" x14ac:dyDescent="0.3">
      <c r="I122" s="30"/>
      <c r="J122" s="83"/>
      <c r="O122" s="1">
        <f>M122*N122</f>
        <v>0</v>
      </c>
      <c r="P122" s="54">
        <f t="shared" si="7"/>
        <v>0</v>
      </c>
      <c r="S122" s="37"/>
      <c r="W122" s="1"/>
      <c r="Y122" s="106"/>
    </row>
    <row r="123" spans="1:25" x14ac:dyDescent="0.3">
      <c r="I123" s="30"/>
      <c r="J123" s="83"/>
      <c r="O123" s="1">
        <f>M123*N123</f>
        <v>0</v>
      </c>
      <c r="P123" s="54">
        <f t="shared" si="7"/>
        <v>0</v>
      </c>
      <c r="S123" s="37"/>
      <c r="W123" s="1"/>
      <c r="Y123" s="106"/>
    </row>
    <row r="124" spans="1:25" x14ac:dyDescent="0.3">
      <c r="I124" s="30"/>
      <c r="J124" s="83"/>
      <c r="O124" s="1">
        <f>M124*N124</f>
        <v>0</v>
      </c>
      <c r="P124" s="54">
        <f t="shared" si="7"/>
        <v>0</v>
      </c>
      <c r="S124" s="37"/>
      <c r="W124" s="1"/>
      <c r="Y124" s="106"/>
    </row>
    <row r="125" spans="1:25" x14ac:dyDescent="0.3">
      <c r="I125" s="30"/>
      <c r="J125" s="83"/>
      <c r="O125" s="1">
        <f>M125*N125</f>
        <v>0</v>
      </c>
      <c r="P125" s="54">
        <f t="shared" si="7"/>
        <v>0</v>
      </c>
      <c r="S125" s="37"/>
      <c r="W125" s="1"/>
      <c r="Y125" s="106"/>
    </row>
    <row r="126" spans="1:25" x14ac:dyDescent="0.3">
      <c r="I126" s="30"/>
      <c r="J126" s="83"/>
      <c r="O126" s="1">
        <f>M126*N126</f>
        <v>0</v>
      </c>
      <c r="P126" s="54">
        <f t="shared" si="7"/>
        <v>0</v>
      </c>
      <c r="S126" s="37"/>
      <c r="W126" s="1"/>
      <c r="Y126" s="106"/>
    </row>
    <row r="127" spans="1:25" x14ac:dyDescent="0.3">
      <c r="I127" s="30"/>
      <c r="J127" s="83"/>
      <c r="O127" s="1">
        <f>M127*N127</f>
        <v>0</v>
      </c>
      <c r="P127" s="54">
        <f t="shared" si="7"/>
        <v>0</v>
      </c>
      <c r="S127" s="37"/>
      <c r="W127" s="1"/>
      <c r="Y127" s="106"/>
    </row>
    <row r="128" spans="1:25" x14ac:dyDescent="0.3">
      <c r="I128" s="30"/>
      <c r="J128" s="83"/>
      <c r="O128" s="1">
        <f>M128*N128</f>
        <v>0</v>
      </c>
      <c r="P128" s="54">
        <f t="shared" si="7"/>
        <v>0</v>
      </c>
      <c r="S128" s="37"/>
      <c r="W128" s="1"/>
      <c r="Y128" s="106"/>
    </row>
    <row r="129" spans="1:25" x14ac:dyDescent="0.3">
      <c r="I129" s="30"/>
      <c r="J129" s="83"/>
      <c r="O129" s="1">
        <f>M129*N129</f>
        <v>0</v>
      </c>
      <c r="P129" s="54">
        <f t="shared" si="7"/>
        <v>0</v>
      </c>
      <c r="S129" s="37"/>
      <c r="W129" s="1"/>
      <c r="Y129" s="106"/>
    </row>
    <row r="130" spans="1:25" x14ac:dyDescent="0.3">
      <c r="I130" s="30"/>
      <c r="J130" s="83"/>
      <c r="O130" s="1">
        <f>M130*N130</f>
        <v>0</v>
      </c>
      <c r="P130" s="54">
        <f t="shared" si="7"/>
        <v>0</v>
      </c>
      <c r="S130" s="37"/>
      <c r="W130" s="1"/>
      <c r="Y130" s="106"/>
    </row>
    <row r="131" spans="1:25" ht="15" thickBot="1" x14ac:dyDescent="0.35">
      <c r="J131" s="83"/>
      <c r="O131" s="63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ht="15" thickTop="1" x14ac:dyDescent="0.3">
      <c r="A132" s="58" t="s">
        <v>131</v>
      </c>
      <c r="B132" s="58"/>
      <c r="C132" s="58"/>
      <c r="D132" s="58"/>
      <c r="E132" s="58"/>
      <c r="F132" s="58"/>
      <c r="G132" s="58"/>
      <c r="H132" s="58"/>
      <c r="I132" s="58"/>
      <c r="J132" s="88">
        <f>SUMPRODUCT(Beschaffung[Berechnt.
Einzelpreis],Beschaffung[Da?])</f>
        <v>2031.73</v>
      </c>
      <c r="K132" s="58"/>
      <c r="L132" s="59"/>
      <c r="M132" s="58"/>
      <c r="N132" s="58"/>
      <c r="O132" s="58"/>
      <c r="P132" s="59">
        <f>SUMIF(S2:S131,"=1",$P2:$P131)</f>
        <v>11496.159</v>
      </c>
      <c r="Q132" s="60"/>
      <c r="R132" s="61"/>
      <c r="S132" s="62"/>
      <c r="T132" s="58">
        <f>SUMIF(T2:T131,"=ja",$P2:$P131)</f>
        <v>10599.508999999998</v>
      </c>
      <c r="U132" s="58">
        <f>SUMIF(U2:U131,"=ja",$P2:$P131)</f>
        <v>8636.2839999999978</v>
      </c>
      <c r="V132" s="58"/>
      <c r="W132" s="58">
        <f>SUBTOTAL(103,Beschaffung[Da?])</f>
        <v>0</v>
      </c>
      <c r="X132" s="58"/>
      <c r="Y132" s="108"/>
    </row>
    <row r="133" spans="1:25" ht="59.4" x14ac:dyDescent="0.3">
      <c r="T133" s="96" t="s">
        <v>73</v>
      </c>
    </row>
    <row r="134" spans="1:25" x14ac:dyDescent="0.3">
      <c r="M134" t="s">
        <v>197</v>
      </c>
      <c r="P134">
        <f>SUMIF(T4:T133,"=ja",$P4:$P133)</f>
        <v>10498.388999999999</v>
      </c>
    </row>
  </sheetData>
  <conditionalFormatting sqref="A2:W43 A44:P44 R44:W44 Q44:Q45 A63:W63 A64:F64 H64:W64 A46:W61 A65:W115 P116:P131 A116:S116 V116:W116 T116:U117">
    <cfRule type="expression" dxfId="53" priority="21">
      <formula>($A1&lt;&gt;$A2)</formula>
    </cfRule>
  </conditionalFormatting>
  <conditionalFormatting sqref="P79">
    <cfRule type="containsText" dxfId="52" priority="16" operator="containsText" text="ja">
      <formula>NOT(ISERROR(SEARCH("ja",P79)))</formula>
    </cfRule>
  </conditionalFormatting>
  <conditionalFormatting sqref="P2:P131">
    <cfRule type="containsText" dxfId="51" priority="18" operator="containsText" text="ja">
      <formula>NOT(ISERROR(SEARCH("ja",P2)))</formula>
    </cfRule>
  </conditionalFormatting>
  <conditionalFormatting sqref="K2:K32 K34:K131">
    <cfRule type="cellIs" dxfId="50" priority="15" operator="equal">
      <formula>0</formula>
    </cfRule>
  </conditionalFormatting>
  <conditionalFormatting sqref="C2:C32 C34:C94">
    <cfRule type="expression" dxfId="49" priority="10">
      <formula>(T2="nein")</formula>
    </cfRule>
  </conditionalFormatting>
  <conditionalFormatting sqref="W2:W32 W34:W131">
    <cfRule type="cellIs" dxfId="48" priority="9" operator="greaterThan">
      <formula>0</formula>
    </cfRule>
  </conditionalFormatting>
  <conditionalFormatting sqref="T2:T32 T34:T131">
    <cfRule type="cellIs" dxfId="47" priority="8" operator="equal">
      <formula>"ja"</formula>
    </cfRule>
  </conditionalFormatting>
  <conditionalFormatting sqref="J2:J32 J34:J131">
    <cfRule type="cellIs" dxfId="46" priority="28" operator="notEqual">
      <formula>0</formula>
    </cfRule>
  </conditionalFormatting>
  <conditionalFormatting sqref="P33">
    <cfRule type="containsText" dxfId="45" priority="5" operator="containsText" text="ja">
      <formula>NOT(ISERROR(SEARCH("ja",P33)))</formula>
    </cfRule>
  </conditionalFormatting>
  <conditionalFormatting sqref="K33">
    <cfRule type="cellIs" dxfId="44" priority="4" operator="equal">
      <formula>0</formula>
    </cfRule>
  </conditionalFormatting>
  <conditionalFormatting sqref="C33">
    <cfRule type="expression" dxfId="43" priority="3">
      <formula>(T33="nein")</formula>
    </cfRule>
  </conditionalFormatting>
  <conditionalFormatting sqref="W33">
    <cfRule type="cellIs" dxfId="42" priority="2" operator="greaterThan">
      <formula>0</formula>
    </cfRule>
  </conditionalFormatting>
  <conditionalFormatting sqref="T33">
    <cfRule type="cellIs" dxfId="41" priority="1" operator="equal">
      <formula>"ja"</formula>
    </cfRule>
  </conditionalFormatting>
  <conditionalFormatting sqref="J33">
    <cfRule type="cellIs" dxfId="40" priority="7" operator="notEqual">
      <formula>0</formula>
    </cfRule>
  </conditionalFormatting>
  <conditionalFormatting sqref="A45:P45 R45:W45 A62:W62 A117:S117 V117:W117">
    <cfRule type="expression" dxfId="39" priority="30">
      <formula>($A43&lt;&gt;$A45)</formula>
    </cfRule>
  </conditionalFormatting>
  <conditionalFormatting sqref="A131:W131">
    <cfRule type="expression" dxfId="38" priority="33">
      <formula>($A115&lt;&gt;$A131)</formula>
    </cfRule>
  </conditionalFormatting>
  <conditionalFormatting sqref="A130:W130">
    <cfRule type="expression" dxfId="37" priority="36">
      <formula>($A115&lt;&gt;$A130)</formula>
    </cfRule>
  </conditionalFormatting>
  <conditionalFormatting sqref="A129:W129">
    <cfRule type="expression" dxfId="36" priority="39">
      <formula>($A115&lt;&gt;$A129)</formula>
    </cfRule>
  </conditionalFormatting>
  <conditionalFormatting sqref="A128:W128">
    <cfRule type="expression" dxfId="35" priority="42">
      <formula>($A115&lt;&gt;$A128)</formula>
    </cfRule>
  </conditionalFormatting>
  <conditionalFormatting sqref="A127:W127">
    <cfRule type="expression" dxfId="34" priority="45">
      <formula>($A115&lt;&gt;$A127)</formula>
    </cfRule>
  </conditionalFormatting>
  <conditionalFormatting sqref="A126:W126">
    <cfRule type="expression" dxfId="33" priority="48">
      <formula>($A115&lt;&gt;$A126)</formula>
    </cfRule>
  </conditionalFormatting>
  <conditionalFormatting sqref="A125:W125">
    <cfRule type="expression" dxfId="32" priority="51">
      <formula>($A115&lt;&gt;$A125)</formula>
    </cfRule>
  </conditionalFormatting>
  <conditionalFormatting sqref="A124:W124">
    <cfRule type="expression" dxfId="31" priority="54">
      <formula>($A115&lt;&gt;$A124)</formula>
    </cfRule>
  </conditionalFormatting>
  <conditionalFormatting sqref="A123:W123">
    <cfRule type="expression" dxfId="30" priority="57">
      <formula>($A115&lt;&gt;$A123)</formula>
    </cfRule>
  </conditionalFormatting>
  <conditionalFormatting sqref="A122:W122">
    <cfRule type="expression" dxfId="29" priority="60">
      <formula>($A115&lt;&gt;$A122)</formula>
    </cfRule>
  </conditionalFormatting>
  <conditionalFormatting sqref="A121:W121">
    <cfRule type="expression" dxfId="28" priority="63">
      <formula>($A115&lt;&gt;$A121)</formula>
    </cfRule>
  </conditionalFormatting>
  <conditionalFormatting sqref="A120:W120">
    <cfRule type="expression" dxfId="27" priority="66">
      <formula>($A115&lt;&gt;$A120)</formula>
    </cfRule>
  </conditionalFormatting>
  <conditionalFormatting sqref="A119:W119">
    <cfRule type="expression" dxfId="26" priority="69">
      <formula>($A115&lt;&gt;$A119)</formula>
    </cfRule>
  </conditionalFormatting>
  <conditionalFormatting sqref="A118:W118">
    <cfRule type="expression" dxfId="25" priority="72">
      <formula>($A115&lt;&gt;$A118)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  <hyperlink ref="I111" r:id="rId59"/>
  </hyperlinks>
  <pageMargins left="0.7" right="0.7" top="0.78740157499999996" bottom="0.78740157499999996" header="0.3" footer="0.3"/>
  <pageSetup paperSize="9" orientation="portrait" r:id="rId60"/>
  <legacyDrawing r:id="rId61"/>
  <tableParts count="1">
    <tablePart r:id="rId6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4.4" x14ac:dyDescent="0.3"/>
  <cols>
    <col min="1" max="1" width="49.5546875" customWidth="1"/>
  </cols>
  <sheetData>
    <row r="2" spans="1:1" x14ac:dyDescent="0.3">
      <c r="A2" s="20" t="s">
        <v>80</v>
      </c>
    </row>
    <row r="4" spans="1:1" x14ac:dyDescent="0.3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4.4" x14ac:dyDescent="0.3"/>
  <cols>
    <col min="1" max="1" width="23.5546875" customWidth="1"/>
  </cols>
  <sheetData>
    <row r="1" spans="1:1" x14ac:dyDescent="0.3">
      <c r="A1" t="s">
        <v>89</v>
      </c>
    </row>
    <row r="3" spans="1:1" x14ac:dyDescent="0.3">
      <c r="A3" t="s">
        <v>187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90</v>
      </c>
    </row>
    <row r="11" spans="1:1" x14ac:dyDescent="0.3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4.4" x14ac:dyDescent="0.3"/>
  <cols>
    <col min="1" max="1" width="28.88671875" customWidth="1"/>
  </cols>
  <sheetData>
    <row r="1" spans="1:3" ht="33.6" x14ac:dyDescent="0.65">
      <c r="A1" s="31" t="s">
        <v>112</v>
      </c>
    </row>
    <row r="3" spans="1:3" ht="15" thickBot="1" x14ac:dyDescent="0.35">
      <c r="C3" s="32">
        <f>SUM(C4:C14)</f>
        <v>16225</v>
      </c>
    </row>
    <row r="4" spans="1:3" ht="15" thickTop="1" x14ac:dyDescent="0.3">
      <c r="A4" t="s">
        <v>123</v>
      </c>
      <c r="B4">
        <v>5</v>
      </c>
      <c r="C4">
        <v>150</v>
      </c>
    </row>
    <row r="5" spans="1:3" x14ac:dyDescent="0.3">
      <c r="A5" t="s">
        <v>113</v>
      </c>
      <c r="B5">
        <f>3*5</f>
        <v>15</v>
      </c>
      <c r="C5">
        <f>B5*30</f>
        <v>450</v>
      </c>
    </row>
    <row r="6" spans="1:3" x14ac:dyDescent="0.3">
      <c r="A6" t="s">
        <v>114</v>
      </c>
      <c r="B6">
        <f>5*2</f>
        <v>10</v>
      </c>
      <c r="C6">
        <f>B6*300</f>
        <v>3000</v>
      </c>
    </row>
    <row r="7" spans="1:3" x14ac:dyDescent="0.3">
      <c r="A7" t="s">
        <v>115</v>
      </c>
      <c r="B7">
        <f>3*5</f>
        <v>15</v>
      </c>
      <c r="C7">
        <f>B7*25</f>
        <v>375</v>
      </c>
    </row>
    <row r="8" spans="1:3" x14ac:dyDescent="0.3">
      <c r="A8" t="s">
        <v>116</v>
      </c>
      <c r="B8">
        <f>3*5</f>
        <v>15</v>
      </c>
      <c r="C8">
        <f t="shared" ref="C8:C12" si="0">B8*25</f>
        <v>375</v>
      </c>
    </row>
    <row r="9" spans="1:3" x14ac:dyDescent="0.3">
      <c r="A9" t="s">
        <v>117</v>
      </c>
      <c r="B9">
        <f>3*5</f>
        <v>15</v>
      </c>
      <c r="C9">
        <f t="shared" si="0"/>
        <v>375</v>
      </c>
    </row>
    <row r="10" spans="1:3" x14ac:dyDescent="0.3">
      <c r="A10" t="s">
        <v>118</v>
      </c>
      <c r="B10">
        <f>3*5</f>
        <v>15</v>
      </c>
      <c r="C10">
        <f t="shared" si="0"/>
        <v>375</v>
      </c>
    </row>
    <row r="11" spans="1:3" x14ac:dyDescent="0.3">
      <c r="A11" t="s">
        <v>119</v>
      </c>
      <c r="B11">
        <f>3*5</f>
        <v>15</v>
      </c>
      <c r="C11">
        <f t="shared" si="0"/>
        <v>375</v>
      </c>
    </row>
    <row r="12" spans="1:3" x14ac:dyDescent="0.3">
      <c r="A12" t="s">
        <v>120</v>
      </c>
      <c r="B12">
        <f>2*5</f>
        <v>10</v>
      </c>
      <c r="C12">
        <f t="shared" si="0"/>
        <v>250</v>
      </c>
    </row>
    <row r="13" spans="1:3" x14ac:dyDescent="0.3">
      <c r="A13" t="s">
        <v>121</v>
      </c>
      <c r="B13">
        <f>SUM(B7:B12)</f>
        <v>85</v>
      </c>
      <c r="C13">
        <f>B13*100</f>
        <v>8500</v>
      </c>
    </row>
    <row r="14" spans="1:3" x14ac:dyDescent="0.3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2022-11-03T19:25:57Z</dcterms:modified>
</cp:coreProperties>
</file>